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H:\Partial Budgeting\"/>
    </mc:Choice>
  </mc:AlternateContent>
  <xr:revisionPtr revIDLastSave="0" documentId="13_ncr:1_{BB2C718C-0D76-4747-9338-C32984D2F17A}" xr6:coauthVersionLast="36" xr6:coauthVersionMax="36" xr10:uidLastSave="{00000000-0000-0000-0000-000000000000}"/>
  <bookViews>
    <workbookView xWindow="0" yWindow="0" windowWidth="21720" windowHeight="12195" firstSheet="2" activeTab="7" xr2:uid="{00000000-000D-0000-FFFF-FFFF00000000}"/>
  </bookViews>
  <sheets>
    <sheet name="Instructions" sheetId="11" r:id="rId1"/>
    <sheet name="Data Input" sheetId="1" r:id="rId2"/>
    <sheet name="Interpretation of Results" sheetId="12" r:id="rId3"/>
    <sheet name="Partial Budget Results" sheetId="2" r:id="rId4"/>
    <sheet name="Chart 1" sheetId="4" r:id="rId5"/>
    <sheet name="Chart 2" sheetId="6" r:id="rId6"/>
    <sheet name="Chart 3" sheetId="8" r:id="rId7"/>
    <sheet name="Chart 4" sheetId="10" r:id="rId8"/>
    <sheet name="Sheet1" sheetId="3" state="hidden" r:id="rId9"/>
    <sheet name="Sheet2" sheetId="5" state="hidden" r:id="rId10"/>
    <sheet name="Sheet3" sheetId="7" state="hidden" r:id="rId11"/>
    <sheet name="Sheet4" sheetId="9" state="hidden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F7" i="2"/>
  <c r="E3" i="9"/>
  <c r="G3" i="9" s="1"/>
  <c r="E3" i="3"/>
  <c r="G3" i="3" s="1"/>
  <c r="C3" i="3"/>
  <c r="C6" i="3" s="1"/>
  <c r="E3" i="7"/>
  <c r="E6" i="7" s="1"/>
  <c r="G3" i="5"/>
  <c r="F3" i="5"/>
  <c r="C3" i="5"/>
  <c r="D3" i="5"/>
  <c r="L13" i="2"/>
  <c r="D6" i="9" s="1"/>
  <c r="C6" i="5"/>
  <c r="F13" i="2"/>
  <c r="L7" i="2"/>
  <c r="L5" i="2"/>
  <c r="F5" i="2"/>
  <c r="H13" i="2"/>
  <c r="E6" i="9"/>
  <c r="F6" i="9"/>
  <c r="F6" i="5"/>
  <c r="G6" i="9"/>
  <c r="G6" i="5"/>
  <c r="D3" i="3"/>
  <c r="D6" i="3"/>
  <c r="F3" i="3"/>
  <c r="F6" i="3"/>
  <c r="D3" i="9"/>
  <c r="C3" i="9"/>
  <c r="F3" i="9" l="1"/>
  <c r="E6" i="3"/>
  <c r="C3" i="7"/>
  <c r="C6" i="7" s="1"/>
  <c r="D3" i="7"/>
  <c r="D6" i="7" s="1"/>
  <c r="G3" i="7"/>
  <c r="G6" i="7" s="1"/>
  <c r="G8" i="7" s="1"/>
  <c r="F3" i="7"/>
  <c r="F6" i="7" s="1"/>
  <c r="G6" i="3"/>
  <c r="D6" i="5"/>
  <c r="C6" i="9"/>
  <c r="E6" i="5"/>
  <c r="L21" i="2"/>
  <c r="L19" i="2"/>
  <c r="G5" i="3"/>
  <c r="C5" i="5"/>
  <c r="C8" i="5" s="1"/>
  <c r="E5" i="7"/>
  <c r="E8" i="7" s="1"/>
  <c r="F5" i="7"/>
  <c r="F8" i="7" s="1"/>
  <c r="E5" i="5"/>
  <c r="C5" i="9"/>
  <c r="C5" i="3"/>
  <c r="C8" i="3" s="1"/>
  <c r="F5" i="5"/>
  <c r="F8" i="5" s="1"/>
  <c r="D5" i="9"/>
  <c r="D8" i="9" s="1"/>
  <c r="D5" i="3"/>
  <c r="D8" i="3" s="1"/>
  <c r="G5" i="5"/>
  <c r="G8" i="5" s="1"/>
  <c r="E5" i="9"/>
  <c r="E8" i="9" s="1"/>
  <c r="E5" i="3"/>
  <c r="C5" i="7"/>
  <c r="F5" i="9"/>
  <c r="F8" i="9" s="1"/>
  <c r="D5" i="5"/>
  <c r="F5" i="3"/>
  <c r="F8" i="3" s="1"/>
  <c r="D5" i="7"/>
  <c r="G5" i="9"/>
  <c r="G8" i="9" s="1"/>
  <c r="G5" i="7" l="1"/>
  <c r="E8" i="5"/>
  <c r="E8" i="3"/>
  <c r="L23" i="2"/>
  <c r="C8" i="7"/>
  <c r="D8" i="7"/>
  <c r="D8" i="5"/>
  <c r="G8" i="3"/>
  <c r="C8" i="9"/>
</calcChain>
</file>

<file path=xl/sharedStrings.xml><?xml version="1.0" encoding="utf-8"?>
<sst xmlns="http://schemas.openxmlformats.org/spreadsheetml/2006/main" count="89" uniqueCount="69">
  <si>
    <t>Improved Yield</t>
  </si>
  <si>
    <t>Corn Price (per bushel)</t>
  </si>
  <si>
    <t>A</t>
  </si>
  <si>
    <t>B</t>
  </si>
  <si>
    <t>NC</t>
  </si>
  <si>
    <t>Corn Price Sensitivity</t>
  </si>
  <si>
    <t>Yield Improvement Sensitivity</t>
  </si>
  <si>
    <t>Crop Price Discount Sensitivity</t>
  </si>
  <si>
    <t>Fungicide and Application Cost Sensitivity</t>
  </si>
  <si>
    <t>Expected Corn Yield without Treatment (bushels per acre)</t>
  </si>
  <si>
    <t>Treatment and Application Cost</t>
  </si>
  <si>
    <t xml:space="preserve">Input Information: </t>
  </si>
  <si>
    <t>Seed Cost</t>
  </si>
  <si>
    <t>Partial Budget:  Aflatoxin Treatment</t>
  </si>
  <si>
    <t>Improved Profit (Price Discount)</t>
  </si>
  <si>
    <t>Yield Improvement with Treatment (percent)</t>
  </si>
  <si>
    <t>Reduction in Crop Price Discount due to Treatment (percent)</t>
  </si>
  <si>
    <t>This cell indicates what the corn yield would be without or before the atoxigenic and/or</t>
  </si>
  <si>
    <t xml:space="preserve">fungicide treatment (s).  </t>
  </si>
  <si>
    <t xml:space="preserve">Typically, atoxigenic and/or fungicide treatments are expected to improve yields.  The </t>
  </si>
  <si>
    <t>expected improvement in corn yield as a result of a treatment should be entered in this</t>
  </si>
  <si>
    <t>Instructions for Data Input Sheet</t>
  </si>
  <si>
    <t xml:space="preserve">Higher than normal levels of aflatoxin result in corn price discounts when the crop is sold. </t>
  </si>
  <si>
    <t>These discounts can be quite large.  Discounts should be entered as a percent of corn price.</t>
  </si>
  <si>
    <t>Treatment and Application Cost (per acre)</t>
  </si>
  <si>
    <t>The cost of treatments and their application cost (aerial or ground-based) should be entered</t>
  </si>
  <si>
    <t>Any reduction in revenue resulting from the treatment and application should be entered in</t>
  </si>
  <si>
    <t>this cell.  This cell will typically be $0.</t>
  </si>
  <si>
    <t>Reduced Revenue (per acre)</t>
  </si>
  <si>
    <t>Reduced Cost (per acre)</t>
  </si>
  <si>
    <t>Reduced Costs (per acre)</t>
  </si>
  <si>
    <t>Enter the expected corn price at harvest in this cell.  Chart 2 illustrates the sensitivity of the</t>
  </si>
  <si>
    <t>partial budget results to changes in the expected corn price.</t>
  </si>
  <si>
    <t>cell as a percentage of expected corn yield in the previous cell.  Chart 1 illustrates the</t>
  </si>
  <si>
    <t>for $3.50 per bushel, the percentage discount would be 8.6% (0.30/3.50).  Chart 3 illustrates</t>
  </si>
  <si>
    <t>the sensitivity of the partial budget results to changes in the expected crop price discount.</t>
  </si>
  <si>
    <t>Additional Costs (per acre):</t>
  </si>
  <si>
    <t>Reduced Revenue (per acre):</t>
  </si>
  <si>
    <t>Additional Revenue (per acre):</t>
  </si>
  <si>
    <t>Reduced Cost (per acre):</t>
  </si>
  <si>
    <t>Additional Seed Cost (per acre)</t>
  </si>
  <si>
    <t>treatment, enter $0 in this cell.</t>
  </si>
  <si>
    <t>Any reduction in cost resulting from the treatment and application should be entered in this</t>
  </si>
  <si>
    <t>cell.  This cell will typically be $0.</t>
  </si>
  <si>
    <t>A.  Total Additional Costs and Reduced Revenue (per acre)</t>
  </si>
  <si>
    <t>B.  Total Additional Revenue and Reduced Costs (per acre)</t>
  </si>
  <si>
    <t>Net Change in Profit per Acre (B minus A)</t>
  </si>
  <si>
    <t>For example, if the discount is $0.30 per bushel and corn without aflatoxin can be sold</t>
  </si>
  <si>
    <t>in this cell.  Chart 4 illustrates the sensitivity of the partial budget results to changes in the</t>
  </si>
  <si>
    <t>expected treatment and application cost.</t>
  </si>
  <si>
    <t>Interpretation of Partial Budget Items</t>
  </si>
  <si>
    <t>Additional Costs (per acre)</t>
  </si>
  <si>
    <t>Additional Revenue (per acre)</t>
  </si>
  <si>
    <t>Net Change in Profit per Acre</t>
  </si>
  <si>
    <t>sensitivity of the partial budget results to changes in the improvement in expected yield.</t>
  </si>
  <si>
    <t>acre, a value of $30 should be entered in this cell.  If seed costs are unchanged as a result of a</t>
  </si>
  <si>
    <t>If you are examining a resistant hybrid and the resistant hybrid costs an additional $30 per</t>
  </si>
  <si>
    <t>Costs resulting from the treatment.  Examples include treatment and application</t>
  </si>
  <si>
    <t>Revenue that is currently being received without the treatment that will be lost</t>
  </si>
  <si>
    <t xml:space="preserve">Revenue resulting from the treatment.  Examples include yield improvement </t>
  </si>
  <si>
    <t xml:space="preserve">resulting from the treatment, and increased profit due to lower crop price </t>
  </si>
  <si>
    <t>discounts related to aflatoxin.</t>
  </si>
  <si>
    <t>Cost that is currently being incurred without the treatment that will be reduced</t>
  </si>
  <si>
    <t>because of the treatment.  This amount will typically be zero.</t>
  </si>
  <si>
    <t>Computed by subtracting additional costs and reduced revenue from additional</t>
  </si>
  <si>
    <t>revenue and reduced cost.  A positive amount indicates that the treatment adds</t>
  </si>
  <si>
    <t>value.</t>
  </si>
  <si>
    <t>cost, and seed cost resulting from the use of a variety with resistance to aflatoxin.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</si>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</sst>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99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/>
    <xf numFmtId="164" fontId="0" fillId="0" borderId="0" xfId="0" applyNumberFormat="1"/>
    <xf numFmtId="165" fontId="0" fillId="0" borderId="0" xfId="2" applyNumberFormat="1" applyFont="1"/>
    <xf numFmtId="44" fontId="0" fillId="0" borderId="0" xfId="1" applyFont="1"/>
    <xf numFmtId="0" fontId="0" fillId="0" borderId="2" xfId="0" applyBorder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5" fillId="0" borderId="0" xfId="0" applyFont="1"/>
    <xf numFmtId="0" fontId="5" fillId="0" borderId="2" xfId="0" applyFont="1" applyBorder="1"/>
    <xf numFmtId="0" fontId="0" fillId="0" borderId="0" xfId="0" applyAlignment="1">
      <alignment horizontal="right"/>
    </xf>
    <xf numFmtId="165" fontId="0" fillId="0" borderId="0" xfId="2" applyNumberFormat="1" applyFont="1" applyAlignment="1">
      <alignment horizontal="right"/>
    </xf>
    <xf numFmtId="44" fontId="0" fillId="0" borderId="0" xfId="1" applyFont="1" applyAlignment="1">
      <alignment horizontal="right"/>
    </xf>
    <xf numFmtId="44" fontId="0" fillId="0" borderId="0" xfId="0" applyNumberFormat="1" applyAlignment="1">
      <alignment horizontal="right"/>
    </xf>
    <xf numFmtId="0" fontId="0" fillId="3" borderId="0" xfId="0" applyFill="1"/>
    <xf numFmtId="44" fontId="3" fillId="3" borderId="0" xfId="1" applyFont="1" applyFill="1"/>
    <xf numFmtId="0" fontId="0" fillId="4" borderId="0" xfId="0" applyFill="1"/>
    <xf numFmtId="44" fontId="0" fillId="4" borderId="0" xfId="0" applyNumberFormat="1" applyFill="1"/>
    <xf numFmtId="0" fontId="0" fillId="5" borderId="0" xfId="0" applyFill="1"/>
    <xf numFmtId="44" fontId="0" fillId="5" borderId="0" xfId="0" applyNumberFormat="1" applyFill="1"/>
    <xf numFmtId="164" fontId="4" fillId="2" borderId="0" xfId="3" applyNumberFormat="1" applyFont="1" applyProtection="1">
      <protection locked="0"/>
    </xf>
    <xf numFmtId="165" fontId="4" fillId="2" borderId="0" xfId="3" applyNumberFormat="1" applyFont="1" applyProtection="1">
      <protection locked="0"/>
    </xf>
    <xf numFmtId="44" fontId="4" fillId="2" borderId="0" xfId="3" applyNumberFormat="1" applyFont="1" applyProtection="1">
      <protection locked="0"/>
    </xf>
    <xf numFmtId="0" fontId="4" fillId="2" borderId="0" xfId="3" applyFont="1" applyProtection="1">
      <protection locked="0"/>
    </xf>
    <xf numFmtId="0" fontId="2" fillId="2" borderId="0" xfId="3" applyProtection="1">
      <protection locked="0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3" fillId="5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</cellXfs>
  <cellStyles count="4">
    <cellStyle name="Currency" xfId="1" builtinId="4"/>
    <cellStyle name="Neutral" xfId="3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99FF"/>
      <color rgb="FF33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1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Sensitivity of Net Change</a:t>
            </a:r>
            <a:r>
              <a:rPr lang="en-US" b="1" baseline="0">
                <a:solidFill>
                  <a:sysClr val="windowText" lastClr="000000"/>
                </a:solidFill>
              </a:rPr>
              <a:t> in Profit due to Changes in Yield Improvement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Sheet1!$C$3:$G$3</c:f>
              <c:numCache>
                <c:formatCode>0.0%</c:formatCode>
                <c:ptCount val="5"/>
                <c:pt idx="0">
                  <c:v>5.000000000000001E-3</c:v>
                </c:pt>
                <c:pt idx="1">
                  <c:v>1.5000000000000001E-2</c:v>
                </c:pt>
                <c:pt idx="2">
                  <c:v>2.5000000000000001E-2</c:v>
                </c:pt>
                <c:pt idx="3">
                  <c:v>3.5000000000000003E-2</c:v>
                </c:pt>
                <c:pt idx="4">
                  <c:v>4.4999999999999998E-2</c:v>
                </c:pt>
              </c:numCache>
            </c:numRef>
          </c:cat>
          <c:val>
            <c:numRef>
              <c:f>Sheet1!$C$5:$G$5</c:f>
              <c:numCache>
                <c:formatCode>_("$"* #,##0.00_);_("$"* \(#,##0.00\);_("$"* "-"??_);_(@_)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B-4FCD-BF2D-D697FD18DE71}"/>
            </c:ext>
          </c:extLst>
        </c:ser>
        <c:ser>
          <c:idx val="1"/>
          <c:order val="1"/>
          <c:tx>
            <c:v>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Sheet1!$C$6:$G$6</c:f>
              <c:numCache>
                <c:formatCode>_("$"* #,##0.00_);_("$"* \(#,##0.00\);_("$"* "-"??_);_(@_)</c:formatCode>
                <c:ptCount val="5"/>
                <c:pt idx="0">
                  <c:v>4.0000000000000009</c:v>
                </c:pt>
                <c:pt idx="1">
                  <c:v>12.000000000000002</c:v>
                </c:pt>
                <c:pt idx="2">
                  <c:v>20</c:v>
                </c:pt>
                <c:pt idx="3">
                  <c:v>28.000000000000004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6B-4FCD-BF2D-D697FD18DE71}"/>
            </c:ext>
          </c:extLst>
        </c:ser>
        <c:ser>
          <c:idx val="2"/>
          <c:order val="2"/>
          <c:tx>
            <c:v>Net Change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Sheet1!$C$8:$G$8</c:f>
              <c:numCache>
                <c:formatCode>_("$"* #,##0.00_);_("$"* \(#,##0.00\);_("$"* "-"??_);_(@_)</c:formatCode>
                <c:ptCount val="5"/>
                <c:pt idx="0">
                  <c:v>-26</c:v>
                </c:pt>
                <c:pt idx="1">
                  <c:v>-18</c:v>
                </c:pt>
                <c:pt idx="2">
                  <c:v>-10</c:v>
                </c:pt>
                <c:pt idx="3">
                  <c:v>-1.9999999999999964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6B-4FCD-BF2D-D697FD18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775736"/>
        <c:axId val="486777304"/>
      </c:barChart>
      <c:catAx>
        <c:axId val="486775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Yield Improvement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777304"/>
        <c:crosses val="autoZero"/>
        <c:auto val="1"/>
        <c:lblAlgn val="ctr"/>
        <c:lblOffset val="100"/>
        <c:noMultiLvlLbl val="0"/>
      </c:catAx>
      <c:valAx>
        <c:axId val="48677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775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Sensitivity of Net Change</a:t>
            </a:r>
            <a:r>
              <a:rPr lang="en-US" b="1" baseline="0">
                <a:solidFill>
                  <a:sysClr val="windowText" lastClr="000000"/>
                </a:solidFill>
              </a:rPr>
              <a:t> in Profit due to Changes in Corn Price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Sheet2!$C$3:$G$3</c:f>
              <c:numCache>
                <c:formatCode>_("$"* #,##0.00_);_("$"* \(#,##0.00\);_("$"* "-"??_);_(@_)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</c:numCache>
            </c:numRef>
          </c:cat>
          <c:val>
            <c:numRef>
              <c:f>Sheet2!$C$5:$G$5</c:f>
              <c:numCache>
                <c:formatCode>_("$"* #,##0.00_);_("$"* \(#,##0.00\);_("$"* "-"??_);_(@_)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3-44C1-B46B-44F79CF58558}"/>
            </c:ext>
          </c:extLst>
        </c:ser>
        <c:ser>
          <c:idx val="1"/>
          <c:order val="1"/>
          <c:tx>
            <c:v>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Sheet2!$C$3:$G$3</c:f>
              <c:numCache>
                <c:formatCode>_("$"* #,##0.00_);_("$"* \(#,##0.00\);_("$"* "-"??_);_(@_)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</c:numCache>
            </c:numRef>
          </c:cat>
          <c:val>
            <c:numRef>
              <c:f>Sheet2!$C$6:$G$6</c:f>
              <c:numCache>
                <c:formatCode>_("$"* #,##0.00_);_("$"* \(#,##0.00\);_("$"* "-"??_);_(@_)</c:formatCode>
                <c:ptCount val="5"/>
                <c:pt idx="0">
                  <c:v>12.5</c:v>
                </c:pt>
                <c:pt idx="1">
                  <c:v>15</c:v>
                </c:pt>
                <c:pt idx="2">
                  <c:v>17.5</c:v>
                </c:pt>
                <c:pt idx="3">
                  <c:v>20</c:v>
                </c:pt>
                <c:pt idx="4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A3-44C1-B46B-44F79CF58558}"/>
            </c:ext>
          </c:extLst>
        </c:ser>
        <c:ser>
          <c:idx val="2"/>
          <c:order val="2"/>
          <c:tx>
            <c:v>Net Change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Sheet2!$C$3:$G$3</c:f>
              <c:numCache>
                <c:formatCode>_("$"* #,##0.00_);_("$"* \(#,##0.00\);_("$"* "-"??_);_(@_)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</c:numCache>
            </c:numRef>
          </c:cat>
          <c:val>
            <c:numRef>
              <c:f>Sheet2!$C$8:$G$8</c:f>
              <c:numCache>
                <c:formatCode>_("$"* #,##0.00_);_("$"* \(#,##0.00\);_("$"* "-"??_);_(@_)</c:formatCode>
                <c:ptCount val="5"/>
                <c:pt idx="0">
                  <c:v>-17.5</c:v>
                </c:pt>
                <c:pt idx="1">
                  <c:v>-15</c:v>
                </c:pt>
                <c:pt idx="2">
                  <c:v>-12.5</c:v>
                </c:pt>
                <c:pt idx="3">
                  <c:v>-10</c:v>
                </c:pt>
                <c:pt idx="4">
                  <c:v>-7.5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A3-44C1-B46B-44F79CF58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778088"/>
        <c:axId val="486778480"/>
      </c:barChart>
      <c:catAx>
        <c:axId val="486778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Corn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778480"/>
        <c:crosses val="autoZero"/>
        <c:auto val="1"/>
        <c:lblAlgn val="ctr"/>
        <c:lblOffset val="100"/>
        <c:noMultiLvlLbl val="0"/>
      </c:catAx>
      <c:valAx>
        <c:axId val="48677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778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Sensitivity of Net Change</a:t>
            </a:r>
            <a:r>
              <a:rPr lang="en-US" b="1" baseline="0">
                <a:solidFill>
                  <a:sysClr val="windowText" lastClr="000000"/>
                </a:solidFill>
              </a:rPr>
              <a:t> in Profit due to Changes in Crop Price Discount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Sheet3!$C$3:$G$3</c:f>
              <c:strCache>
                <c:ptCount val="5"/>
                <c:pt idx="0">
                  <c:v>N/A</c:v>
                </c:pt>
                <c:pt idx="1">
                  <c:v>N/A</c:v>
                </c:pt>
                <c:pt idx="2">
                  <c:v>0.0%</c:v>
                </c:pt>
                <c:pt idx="3">
                  <c:v>N/A</c:v>
                </c:pt>
                <c:pt idx="4">
                  <c:v>N/A</c:v>
                </c:pt>
              </c:strCache>
            </c:strRef>
          </c:cat>
          <c:val>
            <c:numRef>
              <c:f>Sheet3!$C$5:$G$5</c:f>
              <c:numCache>
                <c:formatCode>_("$"* #,##0.00_);_("$"* \(#,##0.00\);_("$"*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3-450F-A229-0B5BF00F3EB0}"/>
            </c:ext>
          </c:extLst>
        </c:ser>
        <c:ser>
          <c:idx val="1"/>
          <c:order val="1"/>
          <c:tx>
            <c:v>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Sheet3!$C$3:$G$3</c:f>
              <c:strCache>
                <c:ptCount val="5"/>
                <c:pt idx="0">
                  <c:v>N/A</c:v>
                </c:pt>
                <c:pt idx="1">
                  <c:v>N/A</c:v>
                </c:pt>
                <c:pt idx="2">
                  <c:v>0.0%</c:v>
                </c:pt>
                <c:pt idx="3">
                  <c:v>N/A</c:v>
                </c:pt>
                <c:pt idx="4">
                  <c:v>N/A</c:v>
                </c:pt>
              </c:strCache>
            </c:strRef>
          </c:cat>
          <c:val>
            <c:numRef>
              <c:f>Sheet3!$C$6:$G$6</c:f>
              <c:numCache>
                <c:formatCode>_("$"* #,##0.00_);_("$"* \(#,##0.00\);_("$"*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3-450F-A229-0B5BF00F3EB0}"/>
            </c:ext>
          </c:extLst>
        </c:ser>
        <c:ser>
          <c:idx val="2"/>
          <c:order val="2"/>
          <c:tx>
            <c:v>Net Change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Sheet3!$C$3:$G$3</c:f>
              <c:strCache>
                <c:ptCount val="5"/>
                <c:pt idx="0">
                  <c:v>N/A</c:v>
                </c:pt>
                <c:pt idx="1">
                  <c:v>N/A</c:v>
                </c:pt>
                <c:pt idx="2">
                  <c:v>0.0%</c:v>
                </c:pt>
                <c:pt idx="3">
                  <c:v>N/A</c:v>
                </c:pt>
                <c:pt idx="4">
                  <c:v>N/A</c:v>
                </c:pt>
              </c:strCache>
            </c:strRef>
          </c:cat>
          <c:val>
            <c:numRef>
              <c:f>Sheet3!$C$8:$G$8</c:f>
              <c:numCache>
                <c:formatCode>_("$"* #,##0.00_);_("$"* \(#,##0.00\);_("$"*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83-450F-A229-0B5BF00F3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196584"/>
        <c:axId val="487196976"/>
      </c:barChart>
      <c:catAx>
        <c:axId val="48719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Crop Price</a:t>
                </a:r>
                <a:r>
                  <a:rPr lang="en-US" sz="1400" b="1" baseline="0">
                    <a:solidFill>
                      <a:sysClr val="windowText" lastClr="000000"/>
                    </a:solidFill>
                  </a:rPr>
                  <a:t> Discount</a:t>
                </a:r>
                <a:endParaRPr lang="en-US" sz="14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96976"/>
        <c:crosses val="autoZero"/>
        <c:auto val="1"/>
        <c:lblAlgn val="ctr"/>
        <c:lblOffset val="100"/>
        <c:noMultiLvlLbl val="0"/>
      </c:catAx>
      <c:valAx>
        <c:axId val="48719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9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Sensitivity of Net Change</a:t>
            </a:r>
            <a:r>
              <a:rPr lang="en-US" b="1" baseline="0">
                <a:solidFill>
                  <a:sysClr val="windowText" lastClr="000000"/>
                </a:solidFill>
              </a:rPr>
              <a:t> in Profit due to Changes in Treatment and Application Cost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Sheet4!$C$3:$G$3</c:f>
              <c:numCache>
                <c:formatCode>_("$"* #,##0.00_);_("$"* \(#,##0.00\);_("$"* "-"??_);_(@_)</c:formatCode>
                <c:ptCount val="5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</c:numCache>
            </c:numRef>
          </c:cat>
          <c:val>
            <c:numRef>
              <c:f>Sheet4!$C$5:$G$5</c:f>
              <c:numCache>
                <c:formatCode>_("$"* #,##0.00_);_("$"* \(#,##0.00\);_("$"* "-"??_);_(@_)</c:formatCode>
                <c:ptCount val="5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8-4016-9409-41D745C1168D}"/>
            </c:ext>
          </c:extLst>
        </c:ser>
        <c:ser>
          <c:idx val="1"/>
          <c:order val="1"/>
          <c:tx>
            <c:v>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Sheet4!$C$3:$G$3</c:f>
              <c:numCache>
                <c:formatCode>_("$"* #,##0.00_);_("$"* \(#,##0.00\);_("$"* "-"??_);_(@_)</c:formatCode>
                <c:ptCount val="5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</c:numCache>
            </c:numRef>
          </c:cat>
          <c:val>
            <c:numRef>
              <c:f>Sheet4!$C$6:$G$6</c:f>
              <c:numCache>
                <c:formatCode>_("$"* #,##0.00_);_("$"* \(#,##0.00\);_("$"* "-"??_);_(@_)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F8-4016-9409-41D745C1168D}"/>
            </c:ext>
          </c:extLst>
        </c:ser>
        <c:ser>
          <c:idx val="2"/>
          <c:order val="2"/>
          <c:tx>
            <c:v>Net Change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Sheet4!$C$3:$G$3</c:f>
              <c:numCache>
                <c:formatCode>_("$"* #,##0.00_);_("$"* \(#,##0.00\);_("$"* "-"??_);_(@_)</c:formatCode>
                <c:ptCount val="5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</c:numCache>
            </c:numRef>
          </c:cat>
          <c:val>
            <c:numRef>
              <c:f>Sheet4!$C$8:$G$8</c:f>
              <c:numCache>
                <c:formatCode>_("$"* #,##0.00_);_("$"* \(#,##0.00\);_("$"* "-"??_);_(@_)</c:formatCode>
                <c:ptCount val="5"/>
                <c:pt idx="0">
                  <c:v>0</c:v>
                </c:pt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F8-4016-9409-41D745C11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197760"/>
        <c:axId val="487198152"/>
      </c:barChart>
      <c:catAx>
        <c:axId val="487197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Treatment </a:t>
                </a:r>
                <a:r>
                  <a:rPr lang="en-US" sz="1400" b="1" baseline="0">
                    <a:solidFill>
                      <a:sysClr val="windowText" lastClr="000000"/>
                    </a:solidFill>
                  </a:rPr>
                  <a:t>and Application Cost</a:t>
                </a:r>
                <a:endParaRPr lang="en-US" sz="14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98152"/>
        <c:crosses val="autoZero"/>
        <c:auto val="1"/>
        <c:lblAlgn val="ctr"/>
        <c:lblOffset val="100"/>
        <c:noMultiLvlLbl val="0"/>
      </c:catAx>
      <c:valAx>
        <c:axId val="48719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9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65" workbookViewId="0"/>
  </sheetViews>
  <sheetProtection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65" workbookViewId="0"/>
  </sheetViews>
  <sheetProtection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65" workbookViewId="0"/>
  </sheetViews>
  <sheetProtection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tabSelected="1" zoomScale="65" workbookViewId="0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704385" cy="63158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704385" cy="63158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704385" cy="63158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704385" cy="63158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zoomScale="150" zoomScaleNormal="150" workbookViewId="0"/>
  </sheetViews>
  <sheetFormatPr defaultRowHeight="15" x14ac:dyDescent="0.25"/>
  <sheetData>
    <row r="1" spans="1:3" x14ac:dyDescent="0.25">
      <c r="A1" s="1" t="s">
        <v>21</v>
      </c>
    </row>
    <row r="3" spans="1:3" x14ac:dyDescent="0.25">
      <c r="B3" s="26" t="s">
        <v>9</v>
      </c>
    </row>
    <row r="5" spans="1:3" x14ac:dyDescent="0.25">
      <c r="C5" t="s">
        <v>17</v>
      </c>
    </row>
    <row r="6" spans="1:3" x14ac:dyDescent="0.25">
      <c r="C6" t="s">
        <v>18</v>
      </c>
    </row>
    <row r="8" spans="1:3" x14ac:dyDescent="0.25">
      <c r="B8" s="26" t="s">
        <v>15</v>
      </c>
    </row>
    <row r="10" spans="1:3" x14ac:dyDescent="0.25">
      <c r="C10" t="s">
        <v>19</v>
      </c>
    </row>
    <row r="11" spans="1:3" x14ac:dyDescent="0.25">
      <c r="C11" t="s">
        <v>20</v>
      </c>
    </row>
    <row r="12" spans="1:3" x14ac:dyDescent="0.25">
      <c r="C12" t="s">
        <v>33</v>
      </c>
    </row>
    <row r="13" spans="1:3" x14ac:dyDescent="0.25">
      <c r="C13" t="s">
        <v>54</v>
      </c>
    </row>
    <row r="15" spans="1:3" x14ac:dyDescent="0.25">
      <c r="B15" s="26" t="s">
        <v>1</v>
      </c>
    </row>
    <row r="17" spans="2:3" x14ac:dyDescent="0.25">
      <c r="C17" t="s">
        <v>31</v>
      </c>
    </row>
    <row r="18" spans="2:3" x14ac:dyDescent="0.25">
      <c r="C18" t="s">
        <v>32</v>
      </c>
    </row>
    <row r="20" spans="2:3" x14ac:dyDescent="0.25">
      <c r="B20" s="26" t="s">
        <v>16</v>
      </c>
    </row>
    <row r="22" spans="2:3" x14ac:dyDescent="0.25">
      <c r="C22" t="s">
        <v>22</v>
      </c>
    </row>
    <row r="23" spans="2:3" x14ac:dyDescent="0.25">
      <c r="C23" t="s">
        <v>23</v>
      </c>
    </row>
    <row r="24" spans="2:3" x14ac:dyDescent="0.25">
      <c r="C24" t="s">
        <v>47</v>
      </c>
    </row>
    <row r="25" spans="2:3" x14ac:dyDescent="0.25">
      <c r="C25" t="s">
        <v>34</v>
      </c>
    </row>
    <row r="26" spans="2:3" x14ac:dyDescent="0.25">
      <c r="C26" t="s">
        <v>35</v>
      </c>
    </row>
    <row r="28" spans="2:3" x14ac:dyDescent="0.25">
      <c r="B28" s="26" t="s">
        <v>24</v>
      </c>
    </row>
    <row r="30" spans="2:3" x14ac:dyDescent="0.25">
      <c r="C30" t="s">
        <v>25</v>
      </c>
    </row>
    <row r="31" spans="2:3" x14ac:dyDescent="0.25">
      <c r="C31" t="s">
        <v>48</v>
      </c>
    </row>
    <row r="32" spans="2:3" x14ac:dyDescent="0.25">
      <c r="C32" t="s">
        <v>49</v>
      </c>
    </row>
    <row r="34" spans="2:3" x14ac:dyDescent="0.25">
      <c r="B34" s="26" t="s">
        <v>40</v>
      </c>
    </row>
    <row r="36" spans="2:3" x14ac:dyDescent="0.25">
      <c r="C36" t="s">
        <v>56</v>
      </c>
    </row>
    <row r="37" spans="2:3" x14ac:dyDescent="0.25">
      <c r="C37" t="s">
        <v>55</v>
      </c>
    </row>
    <row r="38" spans="2:3" x14ac:dyDescent="0.25">
      <c r="C38" t="s">
        <v>41</v>
      </c>
    </row>
    <row r="40" spans="2:3" x14ac:dyDescent="0.25">
      <c r="B40" s="26" t="s">
        <v>28</v>
      </c>
    </row>
    <row r="42" spans="2:3" x14ac:dyDescent="0.25">
      <c r="C42" t="s">
        <v>26</v>
      </c>
    </row>
    <row r="43" spans="2:3" x14ac:dyDescent="0.25">
      <c r="C43" t="s">
        <v>27</v>
      </c>
    </row>
    <row r="45" spans="2:3" x14ac:dyDescent="0.25">
      <c r="B45" s="26" t="s">
        <v>29</v>
      </c>
    </row>
    <row r="47" spans="2:3" x14ac:dyDescent="0.25">
      <c r="C47" t="s">
        <v>42</v>
      </c>
    </row>
    <row r="48" spans="2:3" x14ac:dyDescent="0.25">
      <c r="C48" t="s">
        <v>43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9"/>
  <sheetViews>
    <sheetView zoomScale="150" zoomScaleNormal="150" workbookViewId="0"/>
  </sheetViews>
  <sheetFormatPr defaultRowHeight="15" x14ac:dyDescent="0.25"/>
  <sheetData>
    <row r="1" spans="1:10" x14ac:dyDescent="0.25">
      <c r="A1" s="1" t="s">
        <v>11</v>
      </c>
    </row>
    <row r="3" spans="1:10" x14ac:dyDescent="0.25">
      <c r="B3" t="s">
        <v>9</v>
      </c>
      <c r="J3" s="21">
        <v>200</v>
      </c>
    </row>
    <row r="4" spans="1:10" x14ac:dyDescent="0.25">
      <c r="J4" s="2"/>
    </row>
    <row r="5" spans="1:10" x14ac:dyDescent="0.25">
      <c r="B5" t="s">
        <v>15</v>
      </c>
      <c r="J5" s="22">
        <v>2.5000000000000001E-2</v>
      </c>
    </row>
    <row r="6" spans="1:10" x14ac:dyDescent="0.25">
      <c r="J6" s="3"/>
    </row>
    <row r="7" spans="1:10" x14ac:dyDescent="0.25">
      <c r="B7" t="s">
        <v>1</v>
      </c>
      <c r="J7" s="23">
        <v>4</v>
      </c>
    </row>
    <row r="8" spans="1:10" x14ac:dyDescent="0.25">
      <c r="J8" s="3"/>
    </row>
    <row r="9" spans="1:10" x14ac:dyDescent="0.25">
      <c r="B9" t="s">
        <v>16</v>
      </c>
      <c r="J9" s="22">
        <v>0</v>
      </c>
    </row>
    <row r="10" spans="1:10" x14ac:dyDescent="0.25">
      <c r="J10" s="3"/>
    </row>
    <row r="11" spans="1:10" x14ac:dyDescent="0.25">
      <c r="B11" t="s">
        <v>24</v>
      </c>
      <c r="J11" s="23">
        <v>30</v>
      </c>
    </row>
    <row r="12" spans="1:10" x14ac:dyDescent="0.25">
      <c r="H12" s="4"/>
    </row>
    <row r="13" spans="1:10" x14ac:dyDescent="0.25">
      <c r="B13" t="s">
        <v>40</v>
      </c>
      <c r="H13" s="4"/>
      <c r="J13" s="23">
        <v>0</v>
      </c>
    </row>
    <row r="14" spans="1:10" x14ac:dyDescent="0.25">
      <c r="H14" s="4"/>
    </row>
    <row r="15" spans="1:10" x14ac:dyDescent="0.25">
      <c r="B15" t="s">
        <v>28</v>
      </c>
    </row>
    <row r="16" spans="1:10" x14ac:dyDescent="0.25">
      <c r="C16" s="24" t="s">
        <v>68</v>
      </c>
      <c r="D16" s="25"/>
      <c r="E16" s="25"/>
      <c r="F16" s="25"/>
      <c r="J16" s="23">
        <v>0</v>
      </c>
    </row>
    <row r="18" spans="2:10" x14ac:dyDescent="0.25">
      <c r="B18" t="s">
        <v>30</v>
      </c>
    </row>
    <row r="19" spans="2:10" x14ac:dyDescent="0.25">
      <c r="C19" s="24" t="s">
        <v>68</v>
      </c>
      <c r="D19" s="25"/>
      <c r="E19" s="25"/>
      <c r="F19" s="25"/>
      <c r="J19" s="23">
        <v>0</v>
      </c>
    </row>
  </sheetData>
  <sheetProtection sheet="1" objects="1" scenarios="1"/>
  <printOptions headings="1" gridLines="1"/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150" zoomScaleNormal="150" workbookViewId="0"/>
  </sheetViews>
  <sheetFormatPr defaultRowHeight="15" x14ac:dyDescent="0.25"/>
  <sheetData>
    <row r="1" spans="1:3" x14ac:dyDescent="0.25">
      <c r="A1" s="1" t="s">
        <v>50</v>
      </c>
    </row>
    <row r="3" spans="1:3" x14ac:dyDescent="0.25">
      <c r="B3" s="26" t="s">
        <v>51</v>
      </c>
    </row>
    <row r="5" spans="1:3" x14ac:dyDescent="0.25">
      <c r="C5" t="s">
        <v>57</v>
      </c>
    </row>
    <row r="6" spans="1:3" x14ac:dyDescent="0.25">
      <c r="C6" t="s">
        <v>67</v>
      </c>
    </row>
    <row r="8" spans="1:3" x14ac:dyDescent="0.25">
      <c r="B8" s="26" t="s">
        <v>28</v>
      </c>
    </row>
    <row r="10" spans="1:3" x14ac:dyDescent="0.25">
      <c r="C10" t="s">
        <v>58</v>
      </c>
    </row>
    <row r="11" spans="1:3" x14ac:dyDescent="0.25">
      <c r="C11" t="s">
        <v>63</v>
      </c>
    </row>
    <row r="13" spans="1:3" x14ac:dyDescent="0.25">
      <c r="B13" s="26" t="s">
        <v>52</v>
      </c>
    </row>
    <row r="15" spans="1:3" x14ac:dyDescent="0.25">
      <c r="C15" t="s">
        <v>59</v>
      </c>
    </row>
    <row r="16" spans="1:3" x14ac:dyDescent="0.25">
      <c r="C16" t="s">
        <v>60</v>
      </c>
    </row>
    <row r="17" spans="2:3" x14ac:dyDescent="0.25">
      <c r="C17" t="s">
        <v>61</v>
      </c>
    </row>
    <row r="19" spans="2:3" x14ac:dyDescent="0.25">
      <c r="B19" s="26" t="s">
        <v>29</v>
      </c>
    </row>
    <row r="21" spans="2:3" x14ac:dyDescent="0.25">
      <c r="C21" t="s">
        <v>62</v>
      </c>
    </row>
    <row r="22" spans="2:3" x14ac:dyDescent="0.25">
      <c r="C22" t="s">
        <v>63</v>
      </c>
    </row>
    <row r="24" spans="2:3" x14ac:dyDescent="0.25">
      <c r="B24" s="26" t="s">
        <v>53</v>
      </c>
    </row>
    <row r="26" spans="2:3" x14ac:dyDescent="0.25">
      <c r="C26" t="s">
        <v>64</v>
      </c>
    </row>
    <row r="27" spans="2:3" x14ac:dyDescent="0.25">
      <c r="C27" t="s">
        <v>65</v>
      </c>
    </row>
    <row r="28" spans="2:3" x14ac:dyDescent="0.25">
      <c r="C28" t="s">
        <v>66</v>
      </c>
    </row>
    <row r="29" spans="2:3" x14ac:dyDescent="0.25">
      <c r="B29" s="26"/>
    </row>
    <row r="34" spans="2:2" x14ac:dyDescent="0.25">
      <c r="B34" s="26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zoomScale="135" zoomScaleNormal="135" workbookViewId="0">
      <selection sqref="A1:L1"/>
    </sheetView>
  </sheetViews>
  <sheetFormatPr defaultRowHeight="15" x14ac:dyDescent="0.25"/>
  <sheetData>
    <row r="1" spans="1:12" ht="15.75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5">
      <c r="G2" s="5"/>
    </row>
    <row r="3" spans="1:12" x14ac:dyDescent="0.25">
      <c r="A3" s="9" t="s">
        <v>36</v>
      </c>
      <c r="G3" s="10" t="s">
        <v>38</v>
      </c>
    </row>
    <row r="4" spans="1:12" x14ac:dyDescent="0.25">
      <c r="G4" s="5"/>
    </row>
    <row r="5" spans="1:12" x14ac:dyDescent="0.25">
      <c r="B5" t="s">
        <v>10</v>
      </c>
      <c r="F5" s="6">
        <f>'Data Input'!$J$11</f>
        <v>30</v>
      </c>
      <c r="G5" s="5"/>
      <c r="H5" t="s">
        <v>0</v>
      </c>
      <c r="L5" s="4">
        <f>('Data Input'!$J$3*'Data Input'!$J$5)*'Data Input'!$J$7</f>
        <v>20</v>
      </c>
    </row>
    <row r="6" spans="1:12" x14ac:dyDescent="0.25">
      <c r="G6" s="5"/>
    </row>
    <row r="7" spans="1:12" x14ac:dyDescent="0.25">
      <c r="B7" t="s">
        <v>12</v>
      </c>
      <c r="F7" s="6">
        <f>'Data Input'!$J$13</f>
        <v>0</v>
      </c>
      <c r="G7" s="5"/>
      <c r="H7" t="s">
        <v>14</v>
      </c>
      <c r="L7" s="6">
        <f>('Data Input'!$J$3*(1+'Data Input'!$J$5))*('Data Input'!$J$7*'Data Input'!$J$9)</f>
        <v>0</v>
      </c>
    </row>
    <row r="8" spans="1:12" x14ac:dyDescent="0.25">
      <c r="G8" s="5"/>
    </row>
    <row r="9" spans="1:12" x14ac:dyDescent="0.25">
      <c r="G9" s="5"/>
    </row>
    <row r="10" spans="1:12" x14ac:dyDescent="0.25">
      <c r="G10" s="5"/>
    </row>
    <row r="11" spans="1:12" x14ac:dyDescent="0.25">
      <c r="A11" s="9" t="s">
        <v>37</v>
      </c>
      <c r="G11" s="10" t="s">
        <v>39</v>
      </c>
    </row>
    <row r="12" spans="1:12" x14ac:dyDescent="0.25">
      <c r="G12" s="5"/>
    </row>
    <row r="13" spans="1:12" x14ac:dyDescent="0.25">
      <c r="B13" t="str">
        <f>'Data Input'!$C$16</f>
        <v>None</v>
      </c>
      <c r="F13" s="6">
        <f>'Data Input'!$J$16</f>
        <v>0</v>
      </c>
      <c r="G13" s="5"/>
      <c r="H13" t="str">
        <f>'Data Input'!$C$19</f>
        <v>None</v>
      </c>
      <c r="L13" s="6">
        <f>'Data Input'!$J$19</f>
        <v>0</v>
      </c>
    </row>
    <row r="14" spans="1:12" x14ac:dyDescent="0.25">
      <c r="G14" s="5"/>
    </row>
    <row r="15" spans="1:12" x14ac:dyDescent="0.25">
      <c r="G15" s="5"/>
    </row>
    <row r="16" spans="1:12" x14ac:dyDescent="0.25">
      <c r="G16" s="5"/>
    </row>
    <row r="17" spans="1:12" x14ac:dyDescent="0.25">
      <c r="G17" s="5"/>
    </row>
    <row r="19" spans="1:12" x14ac:dyDescent="0.25">
      <c r="A19" s="28" t="s">
        <v>44</v>
      </c>
      <c r="B19" s="28"/>
      <c r="C19" s="28"/>
      <c r="D19" s="28"/>
      <c r="E19" s="28"/>
      <c r="F19" s="28"/>
      <c r="G19" s="28"/>
      <c r="H19" s="28"/>
      <c r="I19" s="28"/>
      <c r="J19" s="28"/>
      <c r="K19" s="19"/>
      <c r="L19" s="20">
        <f>$F$5+$F$7+$F$13</f>
        <v>30</v>
      </c>
    </row>
    <row r="21" spans="1:12" x14ac:dyDescent="0.25">
      <c r="A21" s="29" t="s">
        <v>45</v>
      </c>
      <c r="B21" s="29"/>
      <c r="C21" s="29"/>
      <c r="D21" s="29"/>
      <c r="E21" s="29"/>
      <c r="F21" s="29"/>
      <c r="G21" s="29"/>
      <c r="H21" s="29"/>
      <c r="I21" s="29"/>
      <c r="J21" s="29"/>
      <c r="K21" s="17"/>
      <c r="L21" s="18">
        <f>$L$5+$L$7+$L$13</f>
        <v>20</v>
      </c>
    </row>
    <row r="23" spans="1:12" x14ac:dyDescent="0.25">
      <c r="A23" s="30" t="s">
        <v>46</v>
      </c>
      <c r="B23" s="30"/>
      <c r="C23" s="30"/>
      <c r="D23" s="30"/>
      <c r="E23" s="30"/>
      <c r="F23" s="30"/>
      <c r="G23" s="30"/>
      <c r="H23" s="30"/>
      <c r="I23" s="30"/>
      <c r="J23" s="30"/>
      <c r="K23" s="15"/>
      <c r="L23" s="16">
        <f>$L$21-$L$19</f>
        <v>-10</v>
      </c>
    </row>
    <row r="24" spans="1:12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</sheetData>
  <sheetProtection sheet="1" objects="1" scenarios="1"/>
  <mergeCells count="4">
    <mergeCell ref="A1:L1"/>
    <mergeCell ref="A19:J19"/>
    <mergeCell ref="A21:J21"/>
    <mergeCell ref="A23:J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zoomScale="150" zoomScaleNormal="150" workbookViewId="0"/>
  </sheetViews>
  <sheetFormatPr defaultRowHeight="15" x14ac:dyDescent="0.25"/>
  <sheetData>
    <row r="1" spans="1:7" x14ac:dyDescent="0.25">
      <c r="A1" s="1" t="s">
        <v>6</v>
      </c>
    </row>
    <row r="3" spans="1:7" x14ac:dyDescent="0.25">
      <c r="C3" s="12">
        <f>IF(E3&gt;0.02, E3-0.02, "N/A")</f>
        <v>5.000000000000001E-3</v>
      </c>
      <c r="D3" s="12">
        <f>IF(E3&gt;0.01, E3-0.01, "N/A")</f>
        <v>1.5000000000000001E-2</v>
      </c>
      <c r="E3" s="3">
        <f>'Data Input'!$J$5</f>
        <v>2.5000000000000001E-2</v>
      </c>
      <c r="F3" s="12">
        <f>IF(E3&gt;0, E3+0.01, "N/A")</f>
        <v>3.5000000000000003E-2</v>
      </c>
      <c r="G3" s="12">
        <f>IF(E3&gt;0, E3+0.02, "N/A")</f>
        <v>4.4999999999999998E-2</v>
      </c>
    </row>
    <row r="5" spans="1:7" x14ac:dyDescent="0.25">
      <c r="B5" s="7" t="s">
        <v>2</v>
      </c>
      <c r="C5" s="14">
        <f>IF(C3="N/A", "N/A", 'Partial Budget Results'!$F$5+'Partial Budget Results'!$F$7+'Partial Budget Results'!$F$13)</f>
        <v>30</v>
      </c>
      <c r="D5" s="14">
        <f>IF(D3="N/A", "N/A", 'Partial Budget Results'!$F$5+'Partial Budget Results'!$F$7+'Partial Budget Results'!$F$13)</f>
        <v>30</v>
      </c>
      <c r="E5" s="14">
        <f>IF(E3="N/A", "N/A", 'Partial Budget Results'!$F$5+'Partial Budget Results'!$F$7+'Partial Budget Results'!$F$13)</f>
        <v>30</v>
      </c>
      <c r="F5" s="14">
        <f>IF(F3="N/A", "N/A", 'Partial Budget Results'!$F$5+'Partial Budget Results'!$F$7+'Partial Budget Results'!$F$13)</f>
        <v>30</v>
      </c>
      <c r="G5" s="14">
        <f>IF(G3="N/A", "N/A", 'Partial Budget Results'!$F$5+'Partial Budget Results'!$F$7+'Partial Budget Results'!$F$13)</f>
        <v>30</v>
      </c>
    </row>
    <row r="6" spans="1:7" x14ac:dyDescent="0.25">
      <c r="B6" s="7" t="s">
        <v>3</v>
      </c>
      <c r="C6" s="14">
        <f>IF(C3="N/A", "N/A", (('Data Input'!$J$3*C3)*'Data Input'!$J$7)+('Data Input'!$J$3*(1+C3)*('Data Input'!$J$7*'Data Input'!$J$9))+'Partial Budget Results'!$L$13)</f>
        <v>4.0000000000000009</v>
      </c>
      <c r="D6" s="6">
        <f>IF(D3="N/A", "N/A", (('Data Input'!$J$3*D3)*'Data Input'!$J$7)+('Data Input'!$J$3*(1+D3)*('Data Input'!$J$7*'Data Input'!$J$9))+'Partial Budget Results'!$L$13)</f>
        <v>12.000000000000002</v>
      </c>
      <c r="E6" s="6">
        <f>IF(E3="N/A", "N/A", (('Data Input'!$J$3*E3)*'Data Input'!$J$7)+('Data Input'!$J$3*(1+E3)*('Data Input'!$J$7*'Data Input'!$J$9))+'Partial Budget Results'!$L$13)</f>
        <v>20</v>
      </c>
      <c r="F6" s="6">
        <f>IF(F3="N/A", "N/A", (('Data Input'!$J$3*F3)*'Data Input'!$J$7)+('Data Input'!$J$3*(1+F3)*('Data Input'!$J$7*'Data Input'!$J$9))+'Partial Budget Results'!$L$13)</f>
        <v>28.000000000000004</v>
      </c>
      <c r="G6" s="6">
        <f>IF(G3="N/A", "N/A", (('Data Input'!$J$3*G3)*'Data Input'!$J$7)+('Data Input'!$J$3*(1+G3)*('Data Input'!$J$7*'Data Input'!$J$9))+'Partial Budget Results'!$L$13)</f>
        <v>36</v>
      </c>
    </row>
    <row r="7" spans="1:7" x14ac:dyDescent="0.25">
      <c r="C7" s="11"/>
    </row>
    <row r="8" spans="1:7" x14ac:dyDescent="0.25">
      <c r="B8" s="7" t="s">
        <v>4</v>
      </c>
      <c r="C8" s="14">
        <f>IF(C3="N/A", "N/A", C6-C5)</f>
        <v>-26</v>
      </c>
      <c r="D8" s="6">
        <f t="shared" ref="D8:G8" si="0">IF(D3="N/A", "N/A", D6-D5)</f>
        <v>-18</v>
      </c>
      <c r="E8" s="6">
        <f t="shared" si="0"/>
        <v>-10</v>
      </c>
      <c r="F8" s="6">
        <f t="shared" si="0"/>
        <v>-1.9999999999999964</v>
      </c>
      <c r="G8" s="6">
        <f t="shared" si="0"/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"/>
  <sheetViews>
    <sheetView zoomScale="150" zoomScaleNormal="150" workbookViewId="0"/>
  </sheetViews>
  <sheetFormatPr defaultRowHeight="15" x14ac:dyDescent="0.25"/>
  <sheetData>
    <row r="1" spans="1:7" x14ac:dyDescent="0.25">
      <c r="A1" s="1" t="s">
        <v>5</v>
      </c>
    </row>
    <row r="3" spans="1:7" x14ac:dyDescent="0.25">
      <c r="C3" s="13">
        <f>IF(E3&gt;2, E3-1, "N/A")</f>
        <v>2.5</v>
      </c>
      <c r="D3" s="13">
        <f>IF(E3&gt;2, E3-0.5, "N/A")</f>
        <v>3</v>
      </c>
      <c r="E3" s="4">
        <v>3.5</v>
      </c>
      <c r="F3" s="13">
        <f>IF(E3&gt;2, E3+0.5, "N/A")</f>
        <v>4</v>
      </c>
      <c r="G3" s="13">
        <f>IF(E3&gt;2, E3+1, "N/A")</f>
        <v>4.5</v>
      </c>
    </row>
    <row r="5" spans="1:7" x14ac:dyDescent="0.25">
      <c r="B5" s="7" t="s">
        <v>2</v>
      </c>
      <c r="C5" s="6">
        <f>'Partial Budget Results'!$F$5+'Partial Budget Results'!$F$7+'Partial Budget Results'!$F$13</f>
        <v>30</v>
      </c>
      <c r="D5" s="6">
        <f>'Partial Budget Results'!$F$5+'Partial Budget Results'!$F$7+'Partial Budget Results'!$F$13</f>
        <v>30</v>
      </c>
      <c r="E5" s="6">
        <f>'Partial Budget Results'!$F$5+'Partial Budget Results'!$F$7+'Partial Budget Results'!$F$13</f>
        <v>30</v>
      </c>
      <c r="F5" s="6">
        <f>'Partial Budget Results'!$F$5+'Partial Budget Results'!$F$7+'Partial Budget Results'!$F$13</f>
        <v>30</v>
      </c>
      <c r="G5" s="6">
        <f>'Partial Budget Results'!$F$5+'Partial Budget Results'!$F$7+'Partial Budget Results'!$F$13</f>
        <v>30</v>
      </c>
    </row>
    <row r="6" spans="1:7" x14ac:dyDescent="0.25">
      <c r="B6" s="7" t="s">
        <v>3</v>
      </c>
      <c r="C6" s="6">
        <f>(('Data Input'!$J$3*'Data Input'!$J$5)*C3)+('Data Input'!$J$3*(1+'Data Input'!$J$5)*(C3*'Data Input'!$J$9))+'Partial Budget Results'!$L$13</f>
        <v>12.5</v>
      </c>
      <c r="D6" s="6">
        <f>(('Data Input'!$J$3*'Data Input'!$J$5)*D3)+('Data Input'!$J$3*(1+'Data Input'!$J$5)*(D3*'Data Input'!$J$9))+'Partial Budget Results'!$L$13</f>
        <v>15</v>
      </c>
      <c r="E6" s="6">
        <f>(('Data Input'!$J$3*'Data Input'!$J$5)*E3)+('Data Input'!$J$3*(1+'Data Input'!$J$5)*(E3*'Data Input'!$J$9))+'Partial Budget Results'!$L$13</f>
        <v>17.5</v>
      </c>
      <c r="F6" s="6">
        <f>(('Data Input'!$J$3*'Data Input'!$J$5)*F3)+('Data Input'!$J$3*(1+'Data Input'!$J$5)*(F3*'Data Input'!$J$9))+'Partial Budget Results'!$L$13</f>
        <v>20</v>
      </c>
      <c r="G6" s="6">
        <f>(('Data Input'!$J$3*'Data Input'!$J$5)*G3)+('Data Input'!$J$3*(1+'Data Input'!$J$5)*(G3*'Data Input'!$J$9))+'Partial Budget Results'!$L$13</f>
        <v>22.5</v>
      </c>
    </row>
    <row r="8" spans="1:7" x14ac:dyDescent="0.25">
      <c r="B8" s="7" t="s">
        <v>4</v>
      </c>
      <c r="C8" s="6">
        <f>C6-C5</f>
        <v>-17.5</v>
      </c>
      <c r="D8" s="6">
        <f t="shared" ref="D8:G8" si="0">D6-D5</f>
        <v>-15</v>
      </c>
      <c r="E8" s="6">
        <f t="shared" si="0"/>
        <v>-12.5</v>
      </c>
      <c r="F8" s="6">
        <f t="shared" si="0"/>
        <v>-10</v>
      </c>
      <c r="G8" s="6">
        <f t="shared" si="0"/>
        <v>-7.5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"/>
  <sheetViews>
    <sheetView zoomScale="150" zoomScaleNormal="150" workbookViewId="0"/>
  </sheetViews>
  <sheetFormatPr defaultRowHeight="15" x14ac:dyDescent="0.25"/>
  <sheetData>
    <row r="1" spans="1:7" x14ac:dyDescent="0.25">
      <c r="A1" s="1" t="s">
        <v>7</v>
      </c>
    </row>
    <row r="3" spans="1:7" x14ac:dyDescent="0.25">
      <c r="C3" s="12" t="str">
        <f>IF(E3&gt;0.02, E3-0.02, "N/A")</f>
        <v>N/A</v>
      </c>
      <c r="D3" s="12" t="str">
        <f>IF(E3&gt;0.01, E3-0.01, "N/A")</f>
        <v>N/A</v>
      </c>
      <c r="E3" s="3">
        <f>'Data Input'!$J$9</f>
        <v>0</v>
      </c>
      <c r="F3" s="12" t="str">
        <f>IF(E3&gt;0, E3+0.01, "N/A")</f>
        <v>N/A</v>
      </c>
      <c r="G3" s="12" t="str">
        <f>IF(E3&gt;0, E3+0.02, "N/A")</f>
        <v>N/A</v>
      </c>
    </row>
    <row r="5" spans="1:7" x14ac:dyDescent="0.25">
      <c r="B5" s="7" t="s">
        <v>2</v>
      </c>
      <c r="C5" s="14" t="str">
        <f>IF(C3="N/A", "N/A", 'Partial Budget Results'!$F$5+'Partial Budget Results'!$F$7+'Partial Budget Results'!$F$13)</f>
        <v>N/A</v>
      </c>
      <c r="D5" s="14" t="str">
        <f>IF(D3="N/A", "N/A", 'Partial Budget Results'!$F$5+'Partial Budget Results'!$F$7+'Partial Budget Results'!$F$13)</f>
        <v>N/A</v>
      </c>
      <c r="E5" s="14">
        <f>IF(E3="N/A", "N/A", 'Partial Budget Results'!$F$5+'Partial Budget Results'!$F$7+'Partial Budget Results'!$F$13)</f>
        <v>30</v>
      </c>
      <c r="F5" s="14" t="str">
        <f>IF(F3="N/A", "N/A", 'Partial Budget Results'!$F$5+'Partial Budget Results'!$F$7+'Partial Budget Results'!$F$13)</f>
        <v>N/A</v>
      </c>
      <c r="G5" s="14" t="str">
        <f>IF(G3="N/A", "N/A", 'Partial Budget Results'!$F$5+'Partial Budget Results'!$F$7+'Partial Budget Results'!$F$13)</f>
        <v>N/A</v>
      </c>
    </row>
    <row r="6" spans="1:7" x14ac:dyDescent="0.25">
      <c r="B6" s="7" t="s">
        <v>3</v>
      </c>
      <c r="C6" s="13" t="str">
        <f>IF(C3="N/A", "N/A", (('Data Input'!$J$3*'Data Input'!$J$5)*'Data Input'!$J$7)+('Data Input'!$J$3*(1+'Data Input'!$J$5)*('Data Input'!$J$7*C3))+'Partial Budget Results'!$L$13)</f>
        <v>N/A</v>
      </c>
      <c r="D6" s="13" t="str">
        <f>IF(D3="N/A", "N/A", (('Data Input'!$J$3*'Data Input'!$J$5)*'Data Input'!$J$7)+('Data Input'!$J$3*(1+'Data Input'!$J$5)*('Data Input'!$J$7*D3))+'Partial Budget Results'!$L$13)</f>
        <v>N/A</v>
      </c>
      <c r="E6" s="13">
        <f>IF(E3="N/A", "N/A", (('Data Input'!$J$3*'Data Input'!$J$5)*'Data Input'!$J$7)+('Data Input'!$J$3*(1+'Data Input'!$J$5)*('Data Input'!$J$7*E3))+'Partial Budget Results'!$L$13)</f>
        <v>20</v>
      </c>
      <c r="F6" s="13" t="str">
        <f>IF(F3="N/A", "N/A", (('Data Input'!$J$3*'Data Input'!$J$5)*'Data Input'!$J$7)+('Data Input'!$J$3*(1+'Data Input'!$J$5)*('Data Input'!$J$7*F3))+'Partial Budget Results'!$L$13)</f>
        <v>N/A</v>
      </c>
      <c r="G6" s="13" t="str">
        <f>IF(G3="N/A", "N/A", (('Data Input'!$J$3*'Data Input'!$J$5)*'Data Input'!$J$7)+('Data Input'!$J$3*(1+'Data Input'!$J$5)*('Data Input'!$J$7*G3))+'Partial Budget Results'!$L$13)</f>
        <v>N/A</v>
      </c>
    </row>
    <row r="8" spans="1:7" x14ac:dyDescent="0.25">
      <c r="B8" s="7" t="s">
        <v>4</v>
      </c>
      <c r="C8" s="14" t="str">
        <f>IF(C3="N/A", "N/A", C6-C5)</f>
        <v>N/A</v>
      </c>
      <c r="D8" s="14" t="str">
        <f t="shared" ref="D8:G8" si="0">IF(D3="N/A", "N/A", D6-D5)</f>
        <v>N/A</v>
      </c>
      <c r="E8" s="14">
        <f t="shared" si="0"/>
        <v>-10</v>
      </c>
      <c r="F8" s="14" t="str">
        <f t="shared" si="0"/>
        <v>N/A</v>
      </c>
      <c r="G8" s="14" t="str">
        <f t="shared" si="0"/>
        <v>N/A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"/>
  <sheetViews>
    <sheetView zoomScale="150" zoomScaleNormal="150" workbookViewId="0"/>
  </sheetViews>
  <sheetFormatPr defaultRowHeight="15" x14ac:dyDescent="0.25"/>
  <sheetData>
    <row r="1" spans="1:7" x14ac:dyDescent="0.25">
      <c r="A1" s="1" t="s">
        <v>8</v>
      </c>
    </row>
    <row r="3" spans="1:7" x14ac:dyDescent="0.25">
      <c r="C3" s="13">
        <f>IF(E3&gt;10, E3-10, "N/A")</f>
        <v>20</v>
      </c>
      <c r="D3" s="13">
        <f>IF(E3&gt;5, E3-5, "N/A")</f>
        <v>25</v>
      </c>
      <c r="E3" s="4">
        <f>'Data Input'!$J$11</f>
        <v>30</v>
      </c>
      <c r="F3" s="13">
        <f>IF(E3&gt;0, E3+5, "N/A")</f>
        <v>35</v>
      </c>
      <c r="G3" s="13">
        <f>IF(E3&gt;0, E3+10, "N/A")</f>
        <v>40</v>
      </c>
    </row>
    <row r="5" spans="1:7" x14ac:dyDescent="0.25">
      <c r="B5" s="7" t="s">
        <v>2</v>
      </c>
      <c r="C5" s="6">
        <f>IF(C3="N/A", "N/A", C3+'Partial Budget Results'!$F$7+'Partial Budget Results'!$F$13)</f>
        <v>20</v>
      </c>
      <c r="D5" s="6">
        <f>IF(D3="N/A", "N/A", D3+'Partial Budget Results'!$F$7+'Partial Budget Results'!$F$13)</f>
        <v>25</v>
      </c>
      <c r="E5" s="6">
        <f>IF(E3="N/A", "N/A", E3+'Partial Budget Results'!$F$7+'Partial Budget Results'!$F$13)</f>
        <v>30</v>
      </c>
      <c r="F5" s="6">
        <f>IF(F3="N/A", "N/A", F3+'Partial Budget Results'!$F$7+'Partial Budget Results'!$F$13)</f>
        <v>35</v>
      </c>
      <c r="G5" s="6">
        <f>IF(G3="N/A", "N/A", G3+'Partial Budget Results'!$F$7+'Partial Budget Results'!$F$13)</f>
        <v>40</v>
      </c>
    </row>
    <row r="6" spans="1:7" x14ac:dyDescent="0.25">
      <c r="B6" s="7" t="s">
        <v>3</v>
      </c>
      <c r="C6" s="6">
        <f>(('Data Input'!$J$3*'Data Input'!$J$5)*'Data Input'!$J$7)+('Data Input'!$J$3*(1+'Data Input'!$J$5)*('Data Input'!$J$7*'Data Input'!$J$9))+'Partial Budget Results'!$L$13</f>
        <v>20</v>
      </c>
      <c r="D6" s="6">
        <f>(('Data Input'!$J$3*'Data Input'!$J$5)*'Data Input'!$J$7)+('Data Input'!$J$3*(1+'Data Input'!$J$5)*('Data Input'!$J$7*'Data Input'!$J$9))+'Partial Budget Results'!$L$13</f>
        <v>20</v>
      </c>
      <c r="E6" s="6">
        <f>(('Data Input'!$J$3*'Data Input'!$J$5)*'Data Input'!$J$7)+('Data Input'!$J$3*(1+'Data Input'!$J$5)*('Data Input'!$J$7*'Data Input'!$J$9))+'Partial Budget Results'!$L$13</f>
        <v>20</v>
      </c>
      <c r="F6" s="6">
        <f>(('Data Input'!$J$3*'Data Input'!$J$5)*'Data Input'!$J$7)+('Data Input'!$J$3*(1+'Data Input'!$J$5)*('Data Input'!$J$7*'Data Input'!$J$9))+'Partial Budget Results'!$L$13</f>
        <v>20</v>
      </c>
      <c r="G6" s="6">
        <f>(('Data Input'!$J$3*'Data Input'!$J$5)*'Data Input'!$J$7)+('Data Input'!$J$3*(1+'Data Input'!$J$5)*('Data Input'!$J$7*'Data Input'!$J$9))+'Partial Budget Results'!$L$13</f>
        <v>20</v>
      </c>
    </row>
    <row r="8" spans="1:7" x14ac:dyDescent="0.25">
      <c r="B8" s="7" t="s">
        <v>4</v>
      </c>
      <c r="C8" s="6">
        <f>C6-C5</f>
        <v>0</v>
      </c>
      <c r="D8" s="6">
        <f t="shared" ref="D8:G8" si="0">D6-D5</f>
        <v>-5</v>
      </c>
      <c r="E8" s="6">
        <f t="shared" si="0"/>
        <v>-10</v>
      </c>
      <c r="F8" s="6">
        <f t="shared" si="0"/>
        <v>-15</v>
      </c>
      <c r="G8" s="6">
        <f t="shared" si="0"/>
        <v>-20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4</vt:i4>
      </vt:variant>
    </vt:vector>
  </HeadingPairs>
  <TitlesOfParts>
    <vt:vector size="12" baseType="lpstr">
      <vt:lpstr>Instructions</vt:lpstr>
      <vt:lpstr>Data Input</vt:lpstr>
      <vt:lpstr>Interpretation of Results</vt:lpstr>
      <vt:lpstr>Partial Budget Results</vt:lpstr>
      <vt:lpstr>Sheet1</vt:lpstr>
      <vt:lpstr>Sheet2</vt:lpstr>
      <vt:lpstr>Sheet3</vt:lpstr>
      <vt:lpstr>Sheet4</vt:lpstr>
      <vt:lpstr>Chart 1</vt:lpstr>
      <vt:lpstr>Chart 2</vt:lpstr>
      <vt:lpstr>Chart 3</vt:lpstr>
      <vt:lpstr>Chart 4</vt:lpstr>
    </vt:vector>
  </TitlesOfParts>
  <Company>Palisade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Westwig</dc:creator>
  <cp:lastModifiedBy>Langemeier, Michael R</cp:lastModifiedBy>
  <cp:lastPrinted>2016-10-18T12:41:20Z</cp:lastPrinted>
  <dcterms:created xsi:type="dcterms:W3CDTF">2014-05-15T14:19:01Z</dcterms:created>
  <dcterms:modified xsi:type="dcterms:W3CDTF">2020-12-08T15:04:44Z</dcterms:modified>
</cp:coreProperties>
</file>