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G:\Leasing\Flex Lease Parameters\"/>
    </mc:Choice>
  </mc:AlternateContent>
  <xr:revisionPtr revIDLastSave="0" documentId="13_ncr:1_{A87922FE-E360-4A25-9F5A-BEFBD78EC479}" xr6:coauthVersionLast="47" xr6:coauthVersionMax="47" xr10:uidLastSave="{00000000-0000-0000-0000-000000000000}"/>
  <bookViews>
    <workbookView xWindow="4050" yWindow="2400" windowWidth="21660" windowHeight="11715" xr2:uid="{2B24BE03-E9D4-4DBD-B1A9-46CC4894B716}"/>
  </bookViews>
  <sheets>
    <sheet name="Crop Budgets" sheetId="1" r:id="rId1"/>
    <sheet name="75% Base Rent" sheetId="3" r:id="rId2"/>
    <sheet name="90% Base Ren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J15" i="3"/>
  <c r="H13" i="3" l="1"/>
  <c r="H19" i="3" s="1"/>
  <c r="H21" i="3" s="1"/>
  <c r="F13" i="3"/>
  <c r="H5" i="3"/>
  <c r="H5" i="2"/>
  <c r="F5" i="2"/>
  <c r="F5" i="3"/>
  <c r="J5" i="3" s="1"/>
  <c r="J19" i="2"/>
  <c r="J17" i="2"/>
  <c r="H15" i="2"/>
  <c r="H21" i="2" s="1"/>
  <c r="F15" i="2"/>
  <c r="J15" i="2" s="1"/>
  <c r="J13" i="3" l="1"/>
  <c r="F19" i="3"/>
  <c r="F21" i="2"/>
  <c r="J21" i="2" s="1"/>
  <c r="J27" i="2" s="1"/>
  <c r="H23" i="1"/>
  <c r="H22" i="1"/>
  <c r="H21" i="1"/>
  <c r="H19" i="1"/>
  <c r="H17" i="1"/>
  <c r="H16" i="1"/>
  <c r="H15" i="1"/>
  <c r="H14" i="1"/>
  <c r="H13" i="1"/>
  <c r="H12" i="1"/>
  <c r="H11" i="1"/>
  <c r="H10" i="1"/>
  <c r="H9" i="1"/>
  <c r="H8" i="1"/>
  <c r="H7" i="1"/>
  <c r="H25" i="1" l="1"/>
  <c r="H27" i="1" s="1"/>
  <c r="J19" i="3"/>
  <c r="J27" i="3" s="1"/>
  <c r="F21" i="3"/>
  <c r="J21" i="3" s="1"/>
  <c r="J23" i="3" s="1"/>
  <c r="J25" i="3" s="1"/>
  <c r="J5" i="2"/>
  <c r="G25" i="1"/>
  <c r="G27" i="1" s="1"/>
  <c r="F25" i="1"/>
  <c r="F27" i="1" s="1"/>
  <c r="G19" i="1"/>
  <c r="F19" i="1"/>
  <c r="J29" i="3" l="1"/>
  <c r="J7" i="2"/>
  <c r="J23" i="2" s="1"/>
  <c r="J25" i="2" s="1"/>
  <c r="J29" i="2" s="1"/>
</calcChain>
</file>

<file path=xl/sharedStrings.xml><?xml version="1.0" encoding="utf-8"?>
<sst xmlns="http://schemas.openxmlformats.org/spreadsheetml/2006/main" count="65" uniqueCount="42">
  <si>
    <t>Item</t>
  </si>
  <si>
    <t>Corn</t>
  </si>
  <si>
    <t>Soybeans</t>
  </si>
  <si>
    <t>Average</t>
  </si>
  <si>
    <t>Fertilizer</t>
  </si>
  <si>
    <t>Seed</t>
  </si>
  <si>
    <t>Pesticides</t>
  </si>
  <si>
    <t>Dryer Fuel</t>
  </si>
  <si>
    <t>Machinery Fuel</t>
  </si>
  <si>
    <t>Machinery Repairs</t>
  </si>
  <si>
    <t>Hauling</t>
  </si>
  <si>
    <t>Interest</t>
  </si>
  <si>
    <t>Insurance</t>
  </si>
  <si>
    <t>Crop Insurance</t>
  </si>
  <si>
    <t>Miscellaneous</t>
  </si>
  <si>
    <t>Variable Cost</t>
  </si>
  <si>
    <t>Machinery Ownership</t>
  </si>
  <si>
    <t>Family and Hired Labor</t>
  </si>
  <si>
    <t>Land</t>
  </si>
  <si>
    <t>Fixed Cost</t>
  </si>
  <si>
    <t>Total Cost</t>
  </si>
  <si>
    <t>Base Rent</t>
  </si>
  <si>
    <t>Crop Price</t>
  </si>
  <si>
    <t>Crop Yield</t>
  </si>
  <si>
    <t>Market Revenue</t>
  </si>
  <si>
    <t>Government Payments</t>
  </si>
  <si>
    <t>Crop Insurance Indemnity Payments</t>
  </si>
  <si>
    <t>Gross Revenue</t>
  </si>
  <si>
    <t>Gross Revenue Trigger</t>
  </si>
  <si>
    <t>Crop Budgets (enter information in the light tan cells)</t>
  </si>
  <si>
    <t>Revenue Share Above GR Trigger</t>
  </si>
  <si>
    <t>Bonus</t>
  </si>
  <si>
    <t xml:space="preserve">   Answer</t>
  </si>
  <si>
    <t>90% Base Rent Computation</t>
  </si>
  <si>
    <t>75% Base Rent Computation</t>
  </si>
  <si>
    <t>Crop Revenue</t>
  </si>
  <si>
    <t>Cash Rent with Bonus</t>
  </si>
  <si>
    <t>Trigger Percentages</t>
  </si>
  <si>
    <t>Net Return to Land; Tenant</t>
  </si>
  <si>
    <t>GR Trigger</t>
  </si>
  <si>
    <t>Total</t>
  </si>
  <si>
    <t>Earnings; Tenant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</si>
</sst>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5" fontId="0" fillId="2" borderId="2" xfId="0" applyNumberFormat="1" applyFill="1" applyBorder="1" applyAlignment="1" applyProtection="1">
      <alignment horizontal="center"/>
      <protection locked="0"/>
    </xf>
    <xf numFmtId="2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0" fillId="2" borderId="2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1AF57-80A6-4134-A4A9-8A858118EF33}">
  <dimension ref="A1:H27"/>
  <sheetViews>
    <sheetView tabSelected="1" zoomScale="150" zoomScaleNormal="150" workbookViewId="0"/>
  </sheetViews>
  <sheetFormatPr defaultRowHeight="14.25"/>
  <sheetData>
    <row r="1" spans="1:8" ht="15">
      <c r="A1" s="1" t="s">
        <v>29</v>
      </c>
    </row>
    <row r="3" spans="1:8">
      <c r="F3" s="15" t="s">
        <v>1</v>
      </c>
      <c r="G3" s="15" t="s">
        <v>2</v>
      </c>
      <c r="H3" s="15" t="s">
        <v>3</v>
      </c>
    </row>
    <row r="5" spans="1:8">
      <c r="B5" s="2" t="s">
        <v>0</v>
      </c>
    </row>
    <row r="7" spans="1:8">
      <c r="B7" t="s">
        <v>4</v>
      </c>
      <c r="F7" s="11">
        <v>203</v>
      </c>
      <c r="G7" s="11">
        <v>84</v>
      </c>
      <c r="H7" s="5">
        <f>AVERAGE(F7, G7)</f>
        <v>143.5</v>
      </c>
    </row>
    <row r="8" spans="1:8">
      <c r="B8" t="s">
        <v>5</v>
      </c>
      <c r="F8" s="11">
        <v>124</v>
      </c>
      <c r="G8" s="11">
        <v>74</v>
      </c>
      <c r="H8" s="5">
        <f t="shared" ref="H8:H17" si="0">AVERAGE(F8, G8)</f>
        <v>99</v>
      </c>
    </row>
    <row r="9" spans="1:8">
      <c r="B9" t="s">
        <v>6</v>
      </c>
      <c r="F9" s="11">
        <v>119</v>
      </c>
      <c r="G9" s="11">
        <v>75</v>
      </c>
      <c r="H9" s="5">
        <f t="shared" si="0"/>
        <v>97</v>
      </c>
    </row>
    <row r="10" spans="1:8">
      <c r="B10" t="s">
        <v>7</v>
      </c>
      <c r="F10" s="11">
        <v>44</v>
      </c>
      <c r="G10" s="11">
        <v>0</v>
      </c>
      <c r="H10" s="5">
        <f t="shared" si="0"/>
        <v>22</v>
      </c>
    </row>
    <row r="11" spans="1:8">
      <c r="B11" t="s">
        <v>8</v>
      </c>
      <c r="F11" s="11">
        <v>20</v>
      </c>
      <c r="G11" s="11">
        <v>12</v>
      </c>
      <c r="H11" s="5">
        <f t="shared" si="0"/>
        <v>16</v>
      </c>
    </row>
    <row r="12" spans="1:8">
      <c r="B12" t="s">
        <v>9</v>
      </c>
      <c r="F12" s="11">
        <v>45</v>
      </c>
      <c r="G12" s="11">
        <v>40</v>
      </c>
      <c r="H12" s="5">
        <f t="shared" si="0"/>
        <v>42.5</v>
      </c>
    </row>
    <row r="13" spans="1:8">
      <c r="B13" t="s">
        <v>10</v>
      </c>
      <c r="F13" s="11">
        <v>20</v>
      </c>
      <c r="G13" s="11">
        <v>6</v>
      </c>
      <c r="H13" s="5">
        <f t="shared" si="0"/>
        <v>13</v>
      </c>
    </row>
    <row r="14" spans="1:8">
      <c r="B14" t="s">
        <v>11</v>
      </c>
      <c r="F14" s="11">
        <v>29</v>
      </c>
      <c r="G14" s="11">
        <v>16</v>
      </c>
      <c r="H14" s="5">
        <f t="shared" si="0"/>
        <v>22.5</v>
      </c>
    </row>
    <row r="15" spans="1:8">
      <c r="B15" t="s">
        <v>12</v>
      </c>
      <c r="F15" s="11">
        <v>10</v>
      </c>
      <c r="G15" s="11">
        <v>10</v>
      </c>
      <c r="H15" s="5">
        <f t="shared" si="0"/>
        <v>10</v>
      </c>
    </row>
    <row r="16" spans="1:8">
      <c r="B16" t="s">
        <v>13</v>
      </c>
      <c r="F16" s="11">
        <v>25</v>
      </c>
      <c r="G16" s="11">
        <v>20</v>
      </c>
      <c r="H16" s="5">
        <f t="shared" si="0"/>
        <v>22.5</v>
      </c>
    </row>
    <row r="17" spans="2:8">
      <c r="B17" t="s">
        <v>14</v>
      </c>
      <c r="F17" s="11">
        <v>15</v>
      </c>
      <c r="G17" s="11">
        <v>10</v>
      </c>
      <c r="H17" s="5">
        <f t="shared" si="0"/>
        <v>12.5</v>
      </c>
    </row>
    <row r="19" spans="2:8">
      <c r="B19" t="s">
        <v>15</v>
      </c>
      <c r="F19" s="5">
        <f>SUM(F7:F17)</f>
        <v>654</v>
      </c>
      <c r="G19" s="5">
        <f>SUM(G7:G17)</f>
        <v>347</v>
      </c>
      <c r="H19" s="5">
        <f>SUM(H7:H17)</f>
        <v>500.5</v>
      </c>
    </row>
    <row r="21" spans="2:8">
      <c r="B21" t="s">
        <v>16</v>
      </c>
      <c r="F21" s="12">
        <v>97</v>
      </c>
      <c r="G21" s="12">
        <v>97</v>
      </c>
      <c r="H21" s="6">
        <f>AVERAGE(F21, G21)</f>
        <v>97</v>
      </c>
    </row>
    <row r="22" spans="2:8">
      <c r="B22" t="s">
        <v>17</v>
      </c>
      <c r="F22" s="12">
        <v>38</v>
      </c>
      <c r="G22" s="12">
        <v>38</v>
      </c>
      <c r="H22" s="6">
        <f t="shared" ref="H22:H23" si="1">AVERAGE(F22, G22)</f>
        <v>38</v>
      </c>
    </row>
    <row r="23" spans="2:8">
      <c r="B23" t="s">
        <v>18</v>
      </c>
      <c r="F23" s="12">
        <v>257</v>
      </c>
      <c r="G23" s="12">
        <v>257</v>
      </c>
      <c r="H23" s="6">
        <f t="shared" si="1"/>
        <v>257</v>
      </c>
    </row>
    <row r="25" spans="2:8">
      <c r="B25" t="s">
        <v>19</v>
      </c>
      <c r="F25" s="6">
        <f>SUM(F21:F23)</f>
        <v>392</v>
      </c>
      <c r="G25" s="6">
        <f>SUM(G21:G23)</f>
        <v>392</v>
      </c>
      <c r="H25" s="6">
        <f>SUM(H21:H23)</f>
        <v>392</v>
      </c>
    </row>
    <row r="27" spans="2:8">
      <c r="B27" t="s">
        <v>20</v>
      </c>
      <c r="F27" s="5">
        <f>SUM(F19, F25)</f>
        <v>1046</v>
      </c>
      <c r="G27" s="5">
        <f>SUM(G19, G25)</f>
        <v>739</v>
      </c>
      <c r="H27" s="5">
        <f>SUM(H19, H25)</f>
        <v>892.5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8166-6000-4087-B528-2273CCCC3CAD}">
  <dimension ref="A1:L29"/>
  <sheetViews>
    <sheetView zoomScale="150" zoomScaleNormal="150" workbookViewId="0"/>
  </sheetViews>
  <sheetFormatPr defaultRowHeight="14.25"/>
  <cols>
    <col min="7" max="7" width="5.625" customWidth="1"/>
    <col min="9" max="9" width="5.625" customWidth="1"/>
    <col min="11" max="11" width="5.625" customWidth="1"/>
  </cols>
  <sheetData>
    <row r="1" spans="1:12" ht="15">
      <c r="A1" s="1" t="s">
        <v>34</v>
      </c>
    </row>
    <row r="3" spans="1:12">
      <c r="F3" s="3" t="s">
        <v>1</v>
      </c>
      <c r="H3" s="3" t="s">
        <v>2</v>
      </c>
      <c r="J3" s="3" t="s">
        <v>3</v>
      </c>
      <c r="L3" s="3" t="s">
        <v>40</v>
      </c>
    </row>
    <row r="5" spans="1:12">
      <c r="B5" t="s">
        <v>21</v>
      </c>
      <c r="F5" s="6">
        <f>('Crop Budgets'!$F$23)*0.75</f>
        <v>192.75</v>
      </c>
      <c r="H5" s="6">
        <f>('Crop Budgets'!$F$23)*0.75</f>
        <v>192.75</v>
      </c>
      <c r="J5" s="6">
        <f>AVERAGE(F5, H5)</f>
        <v>192.75</v>
      </c>
    </row>
    <row r="7" spans="1:12">
      <c r="B7" t="s">
        <v>37</v>
      </c>
      <c r="F7" s="16">
        <v>0.3</v>
      </c>
      <c r="H7" s="16">
        <v>0.4</v>
      </c>
    </row>
    <row r="9" spans="1:12">
      <c r="B9" t="s">
        <v>23</v>
      </c>
      <c r="F9" s="9">
        <v>195</v>
      </c>
      <c r="H9" s="9">
        <v>60</v>
      </c>
    </row>
    <row r="11" spans="1:12">
      <c r="B11" t="s">
        <v>22</v>
      </c>
      <c r="F11" s="10">
        <v>4.2</v>
      </c>
      <c r="H11" s="10">
        <v>9.9</v>
      </c>
    </row>
    <row r="13" spans="1:12">
      <c r="B13" t="s">
        <v>35</v>
      </c>
      <c r="F13" s="7">
        <f>F9*F11</f>
        <v>819</v>
      </c>
      <c r="H13" s="7">
        <f>H9*H11</f>
        <v>594</v>
      </c>
      <c r="J13" s="7">
        <f>AVERAGE(F13, H13)</f>
        <v>706.5</v>
      </c>
    </row>
    <row r="15" spans="1:12">
      <c r="B15" t="s">
        <v>25</v>
      </c>
      <c r="F15" s="10">
        <v>45</v>
      </c>
      <c r="H15" s="10">
        <v>45</v>
      </c>
      <c r="J15" s="7">
        <f>AVERAGE(F15, H15)</f>
        <v>45</v>
      </c>
    </row>
    <row r="17" spans="2:11">
      <c r="B17" t="s">
        <v>26</v>
      </c>
      <c r="F17" s="10">
        <v>0</v>
      </c>
      <c r="H17" s="10">
        <v>0</v>
      </c>
      <c r="J17" s="7">
        <f>AVERAGE(F17, H17)</f>
        <v>0</v>
      </c>
    </row>
    <row r="19" spans="2:11">
      <c r="B19" t="s">
        <v>27</v>
      </c>
      <c r="F19" s="7">
        <f>SUM(F13, F15, F17)</f>
        <v>864</v>
      </c>
      <c r="H19" s="7">
        <f>SUM(H13, H15, H17)</f>
        <v>639</v>
      </c>
      <c r="J19" s="7">
        <f>AVERAGE(F19, H19)</f>
        <v>751.5</v>
      </c>
    </row>
    <row r="21" spans="2:11">
      <c r="B21" t="s">
        <v>39</v>
      </c>
      <c r="F21" s="7">
        <f>F19*F7</f>
        <v>259.2</v>
      </c>
      <c r="H21" s="7">
        <f>H19*H7</f>
        <v>255.60000000000002</v>
      </c>
      <c r="J21" s="7">
        <f>AVERAGE(F21, H21)</f>
        <v>257.39999999999998</v>
      </c>
    </row>
    <row r="23" spans="2:11">
      <c r="B23" t="s">
        <v>31</v>
      </c>
      <c r="F23" s="14"/>
      <c r="H23" s="14"/>
      <c r="J23" s="8">
        <f>J21-J5</f>
        <v>64.649999999999977</v>
      </c>
      <c r="K23" t="s">
        <v>32</v>
      </c>
    </row>
    <row r="25" spans="2:11">
      <c r="B25" t="s">
        <v>36</v>
      </c>
      <c r="J25" s="8">
        <f>J5+J23</f>
        <v>257.39999999999998</v>
      </c>
      <c r="K25" t="s">
        <v>32</v>
      </c>
    </row>
    <row r="27" spans="2:11">
      <c r="B27" t="s">
        <v>38</v>
      </c>
      <c r="J27" s="8">
        <f>J19-'Crop Budgets'!$H$19-'Crop Budgets'!$H$21-'Crop Budgets'!$H$22</f>
        <v>116</v>
      </c>
      <c r="K27" t="s">
        <v>32</v>
      </c>
    </row>
    <row r="29" spans="2:11">
      <c r="B29" t="s">
        <v>41</v>
      </c>
      <c r="J29" s="8">
        <f>J27-J25</f>
        <v>-141.39999999999998</v>
      </c>
      <c r="K29" t="s">
        <v>32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90F60-DFCD-4E83-9752-B23441C11682}">
  <dimension ref="A1:K29"/>
  <sheetViews>
    <sheetView zoomScale="150" zoomScaleNormal="150" workbookViewId="0"/>
  </sheetViews>
  <sheetFormatPr defaultRowHeight="14.25"/>
  <cols>
    <col min="7" max="7" width="5.625" customWidth="1"/>
    <col min="9" max="9" width="5.625" customWidth="1"/>
    <col min="11" max="11" width="5.625" customWidth="1"/>
  </cols>
  <sheetData>
    <row r="1" spans="1:10" ht="15">
      <c r="A1" s="1" t="s">
        <v>33</v>
      </c>
    </row>
    <row r="3" spans="1:10">
      <c r="F3" s="3" t="s">
        <v>1</v>
      </c>
      <c r="G3" s="4"/>
      <c r="H3" s="3" t="s">
        <v>2</v>
      </c>
      <c r="J3" s="3" t="s">
        <v>3</v>
      </c>
    </row>
    <row r="5" spans="1:10">
      <c r="B5" t="s">
        <v>21</v>
      </c>
      <c r="F5" s="7">
        <f>('Crop Budgets'!$F$23)*0.9</f>
        <v>231.3</v>
      </c>
      <c r="H5" s="7">
        <f>('Crop Budgets'!$G$23)*0.9</f>
        <v>231.3</v>
      </c>
      <c r="J5" s="7">
        <f>AVERAGE(F5, H5)</f>
        <v>231.3</v>
      </c>
    </row>
    <row r="7" spans="1:10">
      <c r="B7" t="s">
        <v>28</v>
      </c>
      <c r="J7" s="7">
        <f>('Crop Budgets'!$H$27-'Crop Budgets'!$H$23)+J5</f>
        <v>866.8</v>
      </c>
    </row>
    <row r="9" spans="1:10">
      <c r="B9" t="s">
        <v>30</v>
      </c>
      <c r="J9" s="13">
        <v>0.5</v>
      </c>
    </row>
    <row r="11" spans="1:10">
      <c r="B11" t="s">
        <v>23</v>
      </c>
      <c r="F11" s="9">
        <v>195</v>
      </c>
      <c r="H11" s="9">
        <v>60</v>
      </c>
    </row>
    <row r="13" spans="1:10">
      <c r="B13" t="s">
        <v>22</v>
      </c>
      <c r="F13" s="10">
        <v>4.2</v>
      </c>
      <c r="H13" s="10">
        <v>9.9</v>
      </c>
    </row>
    <row r="15" spans="1:10">
      <c r="B15" t="s">
        <v>24</v>
      </c>
      <c r="F15" s="7">
        <f>F11*F13</f>
        <v>819</v>
      </c>
      <c r="H15" s="7">
        <f>H11*H13</f>
        <v>594</v>
      </c>
      <c r="J15" s="7">
        <f>AVERAGE(F15, H15)</f>
        <v>706.5</v>
      </c>
    </row>
    <row r="17" spans="2:11">
      <c r="B17" t="s">
        <v>25</v>
      </c>
      <c r="F17" s="7">
        <v>45</v>
      </c>
      <c r="H17" s="7">
        <v>45</v>
      </c>
      <c r="J17" s="7">
        <f>AVERAGE(F17, H17)</f>
        <v>45</v>
      </c>
    </row>
    <row r="19" spans="2:11">
      <c r="B19" t="s">
        <v>26</v>
      </c>
      <c r="F19" s="7">
        <v>0</v>
      </c>
      <c r="H19" s="7">
        <v>0</v>
      </c>
      <c r="J19" s="7">
        <f>AVERAGE(F19, H19)</f>
        <v>0</v>
      </c>
    </row>
    <row r="21" spans="2:11">
      <c r="B21" t="s">
        <v>27</v>
      </c>
      <c r="F21" s="7">
        <f>SUM(F15, F17, F19)</f>
        <v>864</v>
      </c>
      <c r="H21" s="7">
        <f>SUM(H15, H17, H19)</f>
        <v>639</v>
      </c>
      <c r="J21" s="7">
        <f>AVERAGE(F21, H21)</f>
        <v>751.5</v>
      </c>
    </row>
    <row r="23" spans="2:11">
      <c r="B23" t="s">
        <v>31</v>
      </c>
      <c r="J23" s="8">
        <f>IF((J21-J7)&gt;0, (J21-J7)*J9, 0)</f>
        <v>0</v>
      </c>
      <c r="K23" t="s">
        <v>32</v>
      </c>
    </row>
    <row r="25" spans="2:11">
      <c r="B25" t="s">
        <v>36</v>
      </c>
      <c r="J25" s="8">
        <f>J5+J23</f>
        <v>231.3</v>
      </c>
      <c r="K25" t="s">
        <v>32</v>
      </c>
    </row>
    <row r="27" spans="2:11">
      <c r="B27" t="s">
        <v>38</v>
      </c>
      <c r="J27" s="8">
        <f>J21-'Crop Budgets'!$H$19-'Crop Budgets'!$H$21-'Crop Budgets'!$H$22</f>
        <v>116</v>
      </c>
      <c r="K27" t="s">
        <v>32</v>
      </c>
    </row>
    <row r="29" spans="2:11">
      <c r="B29" t="s">
        <v>41</v>
      </c>
      <c r="J29" s="8">
        <f>J27-J25</f>
        <v>-115.30000000000001</v>
      </c>
      <c r="K29" t="s">
        <v>32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Crop Budgets</vt:lpstr>
      <vt:lpstr>75% Base Rent</vt:lpstr>
      <vt:lpstr>90% Base Rent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 Langemeier</dc:creator>
  <cp:lastModifiedBy>Michael R Langemeier</cp:lastModifiedBy>
  <dcterms:created xsi:type="dcterms:W3CDTF">2025-07-24T14:52:59Z</dcterms:created>
  <dcterms:modified xsi:type="dcterms:W3CDTF">2025-07-25T15:08:18Z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606f69-b0ae-4874-be30-7d43a3c7be10_Enabled">
    <vt:lpwstr>true</vt:lpwstr>
  </property>
  <property fmtid="{D5CDD505-2E9C-101B-9397-08002B2CF9AE}" pid="3" name="MSIP_Label_f7606f69-b0ae-4874-be30-7d43a3c7be10_SetDate">
    <vt:lpwstr>2025-07-24T14:56:58Z</vt:lpwstr>
  </property>
  <property fmtid="{D5CDD505-2E9C-101B-9397-08002B2CF9AE}" pid="4" name="MSIP_Label_f7606f69-b0ae-4874-be30-7d43a3c7be10_Method">
    <vt:lpwstr>Standard</vt:lpwstr>
  </property>
  <property fmtid="{D5CDD505-2E9C-101B-9397-08002B2CF9AE}" pid="5" name="MSIP_Label_f7606f69-b0ae-4874-be30-7d43a3c7be10_Name">
    <vt:lpwstr>defa4170-0d19-0005-0001-bc88714345d2</vt:lpwstr>
  </property>
  <property fmtid="{D5CDD505-2E9C-101B-9397-08002B2CF9AE}" pid="6" name="MSIP_Label_f7606f69-b0ae-4874-be30-7d43a3c7be10_SiteId">
    <vt:lpwstr>4130bd39-7c53-419c-b1e5-8758d6d63f21</vt:lpwstr>
  </property>
  <property fmtid="{D5CDD505-2E9C-101B-9397-08002B2CF9AE}" pid="7" name="MSIP_Label_f7606f69-b0ae-4874-be30-7d43a3c7be10_ActionId">
    <vt:lpwstr>dde2f2f3-0b7a-43f3-806a-c5829c015a32</vt:lpwstr>
  </property>
  <property fmtid="{D5CDD505-2E9C-101B-9397-08002B2CF9AE}" pid="8" name="MSIP_Label_f7606f69-b0ae-4874-be30-7d43a3c7be10_ContentBits">
    <vt:lpwstr>0</vt:lpwstr>
  </property>
  <property fmtid="{D5CDD505-2E9C-101B-9397-08002B2CF9AE}" pid="9" name="MSIP_Label_f7606f69-b0ae-4874-be30-7d43a3c7be10_Tag">
    <vt:lpwstr>10, 3, 0, 1</vt:lpwstr>
  </property>
</Properties>
</file>